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05" windowWidth="15600" windowHeight="7680" activeTab="1"/>
  </bookViews>
  <sheets>
    <sheet name="Cadastros (PIB)" sheetId="1" r:id="rId1"/>
    <sheet name="Anexo I" sheetId="2" r:id="rId2"/>
    <sheet name="Anexo III" sheetId="3" r:id="rId3"/>
  </sheets>
  <calcPr calcId="145621"/>
  <customWorkbookViews>
    <customWorkbookView name="USUARIO - Modo de exibição pessoal" guid="{0143D2E3-BB9C-4E29-888F-2D13AF523D1F}" mergeInterval="0" personalView="1" maximized="1" windowWidth="946" windowHeight="521" activeSheetId="1"/>
  </customWorkbookViews>
</workbook>
</file>

<file path=xl/calcChain.xml><?xml version="1.0" encoding="utf-8"?>
<calcChain xmlns="http://schemas.openxmlformats.org/spreadsheetml/2006/main">
  <c r="B35" i="3" l="1"/>
  <c r="B20" i="3"/>
  <c r="B36" i="3"/>
  <c r="B21" i="3" s="1"/>
  <c r="B37" i="3"/>
  <c r="B22" i="3" s="1"/>
  <c r="B38" i="3"/>
  <c r="B23" i="3" s="1"/>
  <c r="B39" i="3"/>
  <c r="B24" i="3" s="1"/>
  <c r="B40" i="3"/>
  <c r="B25" i="3" s="1"/>
  <c r="B41" i="3"/>
  <c r="B26" i="3" s="1"/>
  <c r="B42" i="3"/>
  <c r="B27" i="3" s="1"/>
  <c r="C27" i="3"/>
  <c r="C26" i="3"/>
  <c r="C25" i="3"/>
  <c r="C24" i="3"/>
  <c r="C23" i="3"/>
  <c r="C22" i="3"/>
  <c r="C21" i="3"/>
  <c r="C20" i="3"/>
  <c r="E23" i="3"/>
  <c r="G10" i="3" l="1"/>
  <c r="I10" i="3"/>
  <c r="K10" i="3"/>
  <c r="A1" i="3" l="1"/>
  <c r="A1" i="2"/>
  <c r="E21" i="3" l="1"/>
  <c r="E22" i="3"/>
  <c r="F22" i="3" s="1"/>
  <c r="E24" i="3"/>
  <c r="F24" i="3" s="1"/>
  <c r="E25" i="3"/>
  <c r="E26" i="3"/>
  <c r="E27" i="3"/>
  <c r="F27" i="3" s="1"/>
  <c r="E20" i="3"/>
  <c r="F21" i="3"/>
  <c r="D21" i="3"/>
  <c r="D22" i="3"/>
  <c r="D24" i="3"/>
  <c r="D25" i="3"/>
  <c r="K11" i="3"/>
  <c r="K12" i="3"/>
  <c r="K13" i="3"/>
  <c r="K14" i="3"/>
  <c r="K15" i="3"/>
  <c r="K16" i="3"/>
  <c r="K9" i="3"/>
  <c r="I11" i="3"/>
  <c r="I12" i="3"/>
  <c r="I13" i="3"/>
  <c r="I14" i="3"/>
  <c r="I15" i="3"/>
  <c r="I16" i="3"/>
  <c r="I9" i="3"/>
  <c r="H10" i="3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I23" i="2"/>
  <c r="J18" i="2" s="1"/>
  <c r="F23" i="2"/>
  <c r="G18" i="2" s="1"/>
  <c r="C23" i="2"/>
  <c r="D15" i="2" s="1"/>
  <c r="I22" i="2"/>
  <c r="K31" i="3" s="1"/>
  <c r="I31" i="3"/>
  <c r="C16" i="2"/>
  <c r="G25" i="3" s="1"/>
  <c r="J11" i="2" l="1"/>
  <c r="J15" i="2"/>
  <c r="J13" i="2"/>
  <c r="H25" i="3"/>
  <c r="D26" i="3"/>
  <c r="J17" i="2"/>
  <c r="G11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J21" i="3" s="1"/>
  <c r="C11" i="2"/>
  <c r="G20" i="3" s="1"/>
  <c r="H20" i="3" s="1"/>
  <c r="D11" i="2"/>
  <c r="L22" i="3" l="1"/>
  <c r="L27" i="3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<sst xmlns="http://schemas.openxmlformats.org/spreadsheetml/2006/main" count="90" uniqueCount="43">
  <si>
    <t>ÍNDICE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</si>
  <si>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</si>
  <si>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</si>
  <si>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</si>
  <si>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</si>
  <si>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</si>
  <si>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</si>
  <si>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2016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</si>
  <si>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</si>
  <si>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</si>
  <si>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</si>
  <si>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</si>
  <si>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</si>
  <si>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</si>
  <si>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</si>
  <si>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</si>
  <si>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</si>
  <si>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</si>
  <si>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</si>
  <si>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</si>
  <si>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</si>
  <si>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</si>
  <si>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</si>
  <si>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</si>
  <si>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</si>
  <si>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%</t>
  </si>
  <si>
    <t>2015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</si>
  <si>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</si>
  <si>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</si>
  <si>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</si>
  <si>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</si>
  <si>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</si>
  <si>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</si>
  <si>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</si>
  <si>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</si>
  <si>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</si>
  <si>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</si>
  <si>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</si>
  <si>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Inflaçao Anual Prevista</t>
  </si>
  <si>
    <t>LEI DAS DIRETRIZES ORÇAMENTÁRIAS 2018</t>
  </si>
  <si>
    <t>2019</t>
  </si>
  <si>
    <t>2020</t>
  </si>
  <si>
    <t>MUNICIPIO DE GALVÃO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</si>
</sst>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4" fontId="11" fillId="0" borderId="2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1" xfId="0" applyNumberFormat="1" applyFont="1" applyBorder="1" applyProtection="1"/>
    <xf numFmtId="4" fontId="11" fillId="0" borderId="6" xfId="0" applyNumberFormat="1" applyFont="1" applyBorder="1" applyProtection="1"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6" xfId="0" applyNumberFormat="1" applyFont="1" applyBorder="1" applyProtection="1">
      <protection locked="0"/>
    </xf>
    <xf numFmtId="4" fontId="12" fillId="0" borderId="8" xfId="0" applyNumberFormat="1" applyFont="1" applyBorder="1" applyProtection="1">
      <protection locked="0"/>
    </xf>
    <xf numFmtId="4" fontId="12" fillId="0" borderId="12" xfId="0" applyNumberFormat="1" applyFont="1" applyBorder="1" applyProtection="1">
      <protection locked="0"/>
    </xf>
    <xf numFmtId="0" fontId="10" fillId="0" borderId="6" xfId="0" applyNumberFormat="1" applyFont="1" applyBorder="1" applyAlignment="1" applyProtection="1">
      <alignment horizontal="center"/>
      <protection locked="0"/>
    </xf>
    <xf numFmtId="0" fontId="10" fillId="0" borderId="23" xfId="0" applyNumberFormat="1" applyFont="1" applyBorder="1" applyAlignment="1" applyProtection="1">
      <alignment horizontal="right"/>
      <protection locked="0"/>
    </xf>
    <xf numFmtId="0" fontId="10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9" fillId="0" borderId="0" xfId="0" applyFont="1" applyProtection="1"/>
    <xf numFmtId="0" fontId="14" fillId="0" borderId="0" xfId="0" applyFont="1" applyProtection="1"/>
    <xf numFmtId="4" fontId="14" fillId="0" borderId="0" xfId="0" applyNumberFormat="1" applyFont="1" applyProtection="1"/>
    <xf numFmtId="4" fontId="4" fillId="0" borderId="11" xfId="0" applyNumberFormat="1" applyFont="1" applyBorder="1" applyProtection="1"/>
    <xf numFmtId="4" fontId="15" fillId="0" borderId="0" xfId="0" applyNumberFormat="1" applyFont="1" applyProtection="1"/>
    <xf numFmtId="4" fontId="15" fillId="0" borderId="0" xfId="0" applyNumberFormat="1" applyFont="1" applyBorder="1" applyProtection="1"/>
    <xf numFmtId="4" fontId="4" fillId="0" borderId="0" xfId="0" applyNumberFormat="1" applyFont="1" applyBorder="1" applyProtection="1"/>
    <xf numFmtId="4" fontId="4" fillId="0" borderId="8" xfId="0" applyNumberFormat="1" applyFont="1" applyBorder="1" applyProtection="1"/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2" sqref="B12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80" t="s">
        <v>42</v>
      </c>
      <c r="B1" s="81"/>
      <c r="C1" s="81"/>
      <c r="D1" s="81"/>
      <c r="E1" s="52"/>
      <c r="F1" s="52"/>
      <c r="G1" s="53"/>
    </row>
    <row r="2" spans="1:7" x14ac:dyDescent="0.25">
      <c r="A2" s="49" t="s">
        <v>0</v>
      </c>
      <c r="B2" s="50">
        <v>2018</v>
      </c>
      <c r="C2" s="50">
        <v>2019</v>
      </c>
      <c r="D2" s="51">
        <v>2020</v>
      </c>
    </row>
    <row r="3" spans="1:7" x14ac:dyDescent="0.25">
      <c r="A3" s="2" t="s">
        <v>38</v>
      </c>
      <c r="B3" s="54">
        <v>4.5</v>
      </c>
      <c r="C3" s="54">
        <v>4.25</v>
      </c>
      <c r="D3" s="55">
        <v>4</v>
      </c>
    </row>
    <row r="4" spans="1:7" ht="15.75" thickBot="1" x14ac:dyDescent="0.3">
      <c r="A4" s="3" t="s">
        <v>1</v>
      </c>
      <c r="B4" s="56">
        <v>1.56</v>
      </c>
      <c r="C4" s="56">
        <v>1.96</v>
      </c>
      <c r="D4" s="57">
        <v>1.96</v>
      </c>
    </row>
    <row r="8" spans="1:7" x14ac:dyDescent="0.25">
      <c r="A8" s="1" t="s">
        <v>37</v>
      </c>
    </row>
  </sheetData>
  <customSheetViews>
    <customSheetView guid="{0143D2E3-BB9C-4E29-888F-2D13AF523D1F}">
      <selection activeCell="C11" sqref="C11"/>
      <pageMargins left="0.511811024" right="0.511811024" top="0.78740157499999996" bottom="0.78740157499999996" header="0.31496062000000002" footer="0.31496062000000002"/>
      <pageSetup orientation="portrait" verticalDpi="0" r:id="rId1"/>
    </customSheetView>
  </customSheetViews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H17" sqref="H17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89" t="str">
        <f>'Cadastros (PIB)'!A1</f>
        <v>MUNICIPIO DE GALVÃO SC</v>
      </c>
      <c r="B1" s="89"/>
      <c r="C1" s="89"/>
      <c r="D1" s="89"/>
      <c r="E1" s="48"/>
      <c r="F1" s="48"/>
      <c r="G1" s="48"/>
    </row>
    <row r="2" spans="1:10" x14ac:dyDescent="0.25">
      <c r="A2" s="1" t="s">
        <v>39</v>
      </c>
    </row>
    <row r="3" spans="1:10" x14ac:dyDescent="0.25">
      <c r="A3" s="1" t="s">
        <v>2</v>
      </c>
    </row>
    <row r="4" spans="1:10" x14ac:dyDescent="0.25">
      <c r="A4" s="1" t="s">
        <v>3</v>
      </c>
    </row>
    <row r="6" spans="1:10" ht="15.75" thickBot="1" x14ac:dyDescent="0.3">
      <c r="A6" s="1" t="s">
        <v>4</v>
      </c>
    </row>
    <row r="7" spans="1:10" ht="15.75" thickBot="1" x14ac:dyDescent="0.3">
      <c r="A7" s="31" t="s">
        <v>21</v>
      </c>
      <c r="B7" s="91" t="s">
        <v>20</v>
      </c>
      <c r="C7" s="91"/>
      <c r="D7" s="91"/>
      <c r="E7" s="91" t="s">
        <v>40</v>
      </c>
      <c r="F7" s="91"/>
      <c r="G7" s="91"/>
      <c r="H7" s="91" t="s">
        <v>41</v>
      </c>
      <c r="I7" s="91"/>
      <c r="J7" s="92"/>
    </row>
    <row r="8" spans="1:10" x14ac:dyDescent="0.25">
      <c r="A8" s="99" t="s">
        <v>5</v>
      </c>
      <c r="B8" s="93" t="s">
        <v>6</v>
      </c>
      <c r="C8" s="82" t="s">
        <v>22</v>
      </c>
      <c r="D8" s="82" t="s">
        <v>17</v>
      </c>
      <c r="E8" s="93" t="s">
        <v>13</v>
      </c>
      <c r="F8" s="82" t="s">
        <v>22</v>
      </c>
      <c r="G8" s="82" t="s">
        <v>16</v>
      </c>
      <c r="H8" s="93" t="s">
        <v>14</v>
      </c>
      <c r="I8" s="82" t="s">
        <v>22</v>
      </c>
      <c r="J8" s="96" t="s">
        <v>15</v>
      </c>
    </row>
    <row r="9" spans="1:10" x14ac:dyDescent="0.25">
      <c r="A9" s="100"/>
      <c r="B9" s="94"/>
      <c r="C9" s="83"/>
      <c r="D9" s="83"/>
      <c r="E9" s="94"/>
      <c r="F9" s="83"/>
      <c r="G9" s="83"/>
      <c r="H9" s="94"/>
      <c r="I9" s="83"/>
      <c r="J9" s="97"/>
    </row>
    <row r="10" spans="1:10" ht="15.75" thickBot="1" x14ac:dyDescent="0.3">
      <c r="A10" s="101"/>
      <c r="B10" s="95"/>
      <c r="C10" s="84"/>
      <c r="D10" s="84"/>
      <c r="E10" s="95"/>
      <c r="F10" s="84"/>
      <c r="G10" s="84"/>
      <c r="H10" s="95"/>
      <c r="I10" s="84"/>
      <c r="J10" s="98"/>
    </row>
    <row r="11" spans="1:10" x14ac:dyDescent="0.25">
      <c r="A11" s="32" t="s">
        <v>8</v>
      </c>
      <c r="B11" s="58">
        <v>15016000</v>
      </c>
      <c r="C11" s="16">
        <f>(B11*100)/(C22+100)</f>
        <v>14369377.990430621</v>
      </c>
      <c r="D11" s="16">
        <f>B11/C23*100</f>
        <v>962564102.56410265</v>
      </c>
      <c r="E11" s="58">
        <v>15790500</v>
      </c>
      <c r="F11" s="16">
        <f>F36</f>
        <v>14494509.655433547</v>
      </c>
      <c r="G11" s="16">
        <f>E11/F23*100</f>
        <v>805637755.10204077</v>
      </c>
      <c r="H11" s="58">
        <v>16569375</v>
      </c>
      <c r="I11" s="16">
        <f>J36</f>
        <v>14624480.025843145</v>
      </c>
      <c r="J11" s="18">
        <f>(H11/I23*100)</f>
        <v>845376275.51020408</v>
      </c>
    </row>
    <row r="12" spans="1:10" x14ac:dyDescent="0.25">
      <c r="A12" s="21" t="s">
        <v>31</v>
      </c>
      <c r="B12" s="59">
        <v>14882200</v>
      </c>
      <c r="C12" s="6">
        <f>(B12*100)/(C22+100)</f>
        <v>14241339.71291866</v>
      </c>
      <c r="D12" s="6">
        <f>B12/C23*100</f>
        <v>953987179.4871794</v>
      </c>
      <c r="E12" s="59">
        <v>15650000</v>
      </c>
      <c r="F12" s="6">
        <f t="shared" ref="F12:F18" si="0">F37</f>
        <v>14365541.059974985</v>
      </c>
      <c r="G12" s="6">
        <f>E12/F23*100</f>
        <v>798469387.75510204</v>
      </c>
      <c r="H12" s="59">
        <v>16421860.5</v>
      </c>
      <c r="I12" s="6">
        <f t="shared" ref="I12:I18" si="1">J37</f>
        <v>14494280.615257518</v>
      </c>
      <c r="J12" s="19">
        <f>(H12/I23*100)</f>
        <v>837850025.51020408</v>
      </c>
    </row>
    <row r="13" spans="1:10" x14ac:dyDescent="0.25">
      <c r="A13" s="21" t="s">
        <v>9</v>
      </c>
      <c r="B13" s="59">
        <v>15016000</v>
      </c>
      <c r="C13" s="6">
        <f>(B13*100)/(C22+100)</f>
        <v>14369377.990430621</v>
      </c>
      <c r="D13" s="6">
        <f>B13/C23*100</f>
        <v>962564102.56410265</v>
      </c>
      <c r="E13" s="59">
        <v>15790500</v>
      </c>
      <c r="F13" s="6">
        <f t="shared" si="0"/>
        <v>14494509.655433547</v>
      </c>
      <c r="G13" s="6">
        <f>E13/F23*100</f>
        <v>805637755.10204077</v>
      </c>
      <c r="H13" s="59">
        <v>16569375</v>
      </c>
      <c r="I13" s="6">
        <f t="shared" si="1"/>
        <v>14624480.025843145</v>
      </c>
      <c r="J13" s="19">
        <f>(H13/I23*100)</f>
        <v>845376275.51020408</v>
      </c>
    </row>
    <row r="14" spans="1:10" x14ac:dyDescent="0.25">
      <c r="A14" s="21" t="s">
        <v>32</v>
      </c>
      <c r="B14" s="59">
        <v>14991000</v>
      </c>
      <c r="C14" s="6">
        <f>(B14*100)/(C22+100)</f>
        <v>14345454.545454545</v>
      </c>
      <c r="D14" s="6">
        <f>B14/C23*100</f>
        <v>960961538.46153843</v>
      </c>
      <c r="E14" s="59">
        <v>15765500</v>
      </c>
      <c r="F14" s="6">
        <f t="shared" si="0"/>
        <v>14471561.506775443</v>
      </c>
      <c r="G14" s="6">
        <f>E14/F23*100</f>
        <v>804362244.89795923</v>
      </c>
      <c r="H14" s="59">
        <v>16544375</v>
      </c>
      <c r="I14" s="6">
        <f t="shared" si="1"/>
        <v>14602414.498287277</v>
      </c>
      <c r="J14" s="19">
        <f>(H14/I23*100)</f>
        <v>844100765.30612242</v>
      </c>
    </row>
    <row r="15" spans="1:10" x14ac:dyDescent="0.25">
      <c r="A15" s="21" t="s">
        <v>33</v>
      </c>
      <c r="B15" s="60">
        <v>-108800</v>
      </c>
      <c r="C15" s="6">
        <f>(B15*100)/(C22+100)</f>
        <v>-104114.83253588517</v>
      </c>
      <c r="D15" s="6">
        <f>B15/C23*100</f>
        <v>-6974358.9743589731</v>
      </c>
      <c r="E15" s="60">
        <v>-115500</v>
      </c>
      <c r="F15" s="6">
        <f t="shared" si="0"/>
        <v>-106020.44680045436</v>
      </c>
      <c r="G15" s="6">
        <f>E15/F23*100</f>
        <v>-5892857.1428571427</v>
      </c>
      <c r="H15" s="60">
        <v>-122514.5</v>
      </c>
      <c r="I15" s="6">
        <f t="shared" si="1"/>
        <v>-108133.8830297558</v>
      </c>
      <c r="J15" s="19">
        <f>(H15/I23*100)</f>
        <v>-6250739.7959183678</v>
      </c>
    </row>
    <row r="16" spans="1:10" x14ac:dyDescent="0.25">
      <c r="A16" s="21" t="s">
        <v>10</v>
      </c>
      <c r="B16" s="59">
        <v>-40000</v>
      </c>
      <c r="C16" s="6">
        <f>(B16*100)/(C22+100)</f>
        <v>-38277.511961722485</v>
      </c>
      <c r="D16" s="6">
        <f>B16/C23*100</f>
        <v>-2564102.564102564</v>
      </c>
      <c r="E16" s="59">
        <v>-117000</v>
      </c>
      <c r="F16" s="6">
        <f t="shared" si="0"/>
        <v>-107397.33571994079</v>
      </c>
      <c r="G16" s="6">
        <f>E16/F23*100</f>
        <v>-5969387.7551020402</v>
      </c>
      <c r="H16" s="59">
        <v>-117000</v>
      </c>
      <c r="I16" s="6">
        <f t="shared" si="1"/>
        <v>-103266.66896148153</v>
      </c>
      <c r="J16" s="19">
        <f>(H16/I23*100)</f>
        <v>-5969387.7551020402</v>
      </c>
    </row>
    <row r="17" spans="1:10" x14ac:dyDescent="0.25">
      <c r="A17" s="21" t="s">
        <v>11</v>
      </c>
      <c r="B17" s="59">
        <v>60000</v>
      </c>
      <c r="C17" s="6">
        <f>(B17*100)/(C22+100)</f>
        <v>57416.267942583734</v>
      </c>
      <c r="D17" s="6">
        <f>B17/C23*100</f>
        <v>3846153.846153846</v>
      </c>
      <c r="E17" s="59">
        <v>43000</v>
      </c>
      <c r="F17" s="6">
        <f t="shared" si="0"/>
        <v>39470.815691944052</v>
      </c>
      <c r="G17" s="6">
        <f>E17/F23*100</f>
        <v>2193877.551020408</v>
      </c>
      <c r="H17" s="59">
        <v>26000</v>
      </c>
      <c r="I17" s="6">
        <f t="shared" si="1"/>
        <v>22948.148658107009</v>
      </c>
      <c r="J17" s="19">
        <f>(H17/I23*100)</f>
        <v>1326530.612244898</v>
      </c>
    </row>
    <row r="18" spans="1:10" ht="15.75" thickBot="1" x14ac:dyDescent="0.3">
      <c r="A18" s="22" t="s">
        <v>12</v>
      </c>
      <c r="B18" s="61">
        <v>-1340000</v>
      </c>
      <c r="C18" s="17">
        <f>(B18*100)/(C22+100)</f>
        <v>-1282296.6507177034</v>
      </c>
      <c r="D18" s="17">
        <f>B18/C23*100</f>
        <v>-85897435.897435904</v>
      </c>
      <c r="E18" s="61">
        <v>-1457000</v>
      </c>
      <c r="F18" s="17">
        <f t="shared" si="0"/>
        <v>-1337418.1037944765</v>
      </c>
      <c r="G18" s="17">
        <f>E18/F23*100</f>
        <v>-74336734.693877548</v>
      </c>
      <c r="H18" s="61">
        <v>-1574000</v>
      </c>
      <c r="I18" s="17">
        <f t="shared" si="1"/>
        <v>-1389245.6149177088</v>
      </c>
      <c r="J18" s="20">
        <f>(H18/I23*100)</f>
        <v>-80306122.448979601</v>
      </c>
    </row>
    <row r="19" spans="1:10" x14ac:dyDescent="0.25">
      <c r="A19" s="5"/>
    </row>
    <row r="20" spans="1:10" ht="15.75" thickBot="1" x14ac:dyDescent="0.3">
      <c r="A20" s="88" t="s">
        <v>35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x14ac:dyDescent="0.25">
      <c r="A21" s="33" t="s">
        <v>18</v>
      </c>
      <c r="B21" s="85">
        <v>2018</v>
      </c>
      <c r="C21" s="85"/>
      <c r="D21" s="85"/>
      <c r="E21" s="86">
        <v>2019</v>
      </c>
      <c r="F21" s="85"/>
      <c r="G21" s="87"/>
      <c r="H21" s="85">
        <v>2020</v>
      </c>
      <c r="I21" s="85"/>
      <c r="J21" s="87"/>
    </row>
    <row r="22" spans="1:10" x14ac:dyDescent="0.25">
      <c r="A22" s="11" t="s">
        <v>36</v>
      </c>
      <c r="B22" s="8"/>
      <c r="C22" s="9">
        <v>4.5</v>
      </c>
      <c r="D22" s="10"/>
      <c r="E22" s="11"/>
      <c r="F22" s="9">
        <v>4.25</v>
      </c>
      <c r="G22" s="11"/>
      <c r="H22" s="8"/>
      <c r="I22" s="9">
        <f>'Cadastros (PIB)'!D3</f>
        <v>4</v>
      </c>
      <c r="J22" s="11"/>
    </row>
    <row r="23" spans="1:10" ht="15.75" thickBot="1" x14ac:dyDescent="0.3">
      <c r="A23" s="34" t="s">
        <v>1</v>
      </c>
      <c r="B23" s="12"/>
      <c r="C23" s="13">
        <f>'Cadastros (PIB)'!B4</f>
        <v>1.56</v>
      </c>
      <c r="D23" s="14"/>
      <c r="E23" s="15"/>
      <c r="F23" s="13">
        <f>'Cadastros (PIB)'!C4</f>
        <v>1.96</v>
      </c>
      <c r="G23" s="15"/>
      <c r="H23" s="12"/>
      <c r="I23" s="13">
        <f>'Cadastros (PIB)'!D4</f>
        <v>1.96</v>
      </c>
      <c r="J23" s="15"/>
    </row>
    <row r="25" spans="1:10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1" x14ac:dyDescent="0.2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1" x14ac:dyDescent="0.25">
      <c r="A35" s="72"/>
      <c r="B35" s="72"/>
      <c r="C35" s="72"/>
      <c r="D35" s="72"/>
      <c r="E35" s="72"/>
      <c r="F35" s="73"/>
      <c r="G35" s="73"/>
      <c r="H35" s="73"/>
      <c r="I35" s="73"/>
      <c r="J35" s="73"/>
      <c r="K35" s="72"/>
    </row>
    <row r="36" spans="1:11" x14ac:dyDescent="0.25">
      <c r="A36" s="72"/>
      <c r="B36" s="72"/>
      <c r="C36" s="72"/>
      <c r="D36" s="72"/>
      <c r="E36" s="76">
        <f>(E11*100)/(C22+100)</f>
        <v>15110526.315789474</v>
      </c>
      <c r="F36" s="76">
        <f>(E36*100)/(F22+100)</f>
        <v>14494509.655433547</v>
      </c>
      <c r="G36" s="76"/>
      <c r="H36" s="76">
        <f>(H11*100)/(C22+100)</f>
        <v>15855861.24401914</v>
      </c>
      <c r="I36" s="76">
        <f>(H36*100)/(F22+100)</f>
        <v>15209459.226876872</v>
      </c>
      <c r="J36" s="76">
        <f>(I36*100)/(I22+100)</f>
        <v>14624480.025843145</v>
      </c>
      <c r="K36" s="72"/>
    </row>
    <row r="37" spans="1:11" x14ac:dyDescent="0.25">
      <c r="A37" s="72"/>
      <c r="B37" s="72"/>
      <c r="C37" s="72"/>
      <c r="D37" s="72"/>
      <c r="E37" s="76">
        <f>(E12*100)/(C22+100)</f>
        <v>14976076.555023924</v>
      </c>
      <c r="F37" s="76">
        <f>(E37*100)/(F22+100)</f>
        <v>14365541.059974985</v>
      </c>
      <c r="G37" s="76"/>
      <c r="H37" s="76">
        <f>(H12*100)/(C22+100)</f>
        <v>15714699.043062201</v>
      </c>
      <c r="I37" s="76">
        <f>(H37*100)/(F22+100)</f>
        <v>15074051.839867819</v>
      </c>
      <c r="J37" s="76">
        <f>(I37*100)/(I22+100)</f>
        <v>14494280.615257518</v>
      </c>
      <c r="K37" s="72"/>
    </row>
    <row r="38" spans="1:11" x14ac:dyDescent="0.25">
      <c r="A38" s="72"/>
      <c r="B38" s="72"/>
      <c r="C38" s="72"/>
      <c r="D38" s="72"/>
      <c r="E38" s="76">
        <f>(E13*100)/(C22+100)</f>
        <v>15110526.315789474</v>
      </c>
      <c r="F38" s="76">
        <f>(E38*100)/(F22+100)</f>
        <v>14494509.655433547</v>
      </c>
      <c r="G38" s="76"/>
      <c r="H38" s="76">
        <f>(H13*100)/(C22+100)</f>
        <v>15855861.24401914</v>
      </c>
      <c r="I38" s="76">
        <f>(H38*100)/(F22+100)</f>
        <v>15209459.226876872</v>
      </c>
      <c r="J38" s="76">
        <f>(I38*100)/(I22+100)</f>
        <v>14624480.025843145</v>
      </c>
      <c r="K38" s="72"/>
    </row>
    <row r="39" spans="1:11" x14ac:dyDescent="0.25">
      <c r="A39" s="72"/>
      <c r="B39" s="72"/>
      <c r="C39" s="72"/>
      <c r="D39" s="72"/>
      <c r="E39" s="76">
        <f>(E14*100)/(C22+100)</f>
        <v>15086602.870813398</v>
      </c>
      <c r="F39" s="76">
        <f>(E39*100)/(F22+100)</f>
        <v>14471561.506775443</v>
      </c>
      <c r="G39" s="76"/>
      <c r="H39" s="76">
        <f>(H14*100)/(C22+100)</f>
        <v>15831937.799043063</v>
      </c>
      <c r="I39" s="76">
        <f>(H39*100)/(F22+100)</f>
        <v>15186511.078218767</v>
      </c>
      <c r="J39" s="76">
        <f>(I39*100)/(I22+100)</f>
        <v>14602414.498287277</v>
      </c>
      <c r="K39" s="72"/>
    </row>
    <row r="40" spans="1:11" x14ac:dyDescent="0.25">
      <c r="A40" s="72"/>
      <c r="B40" s="72"/>
      <c r="C40" s="72"/>
      <c r="D40" s="72"/>
      <c r="E40" s="76">
        <f>(E15*100)/(C22+100)</f>
        <v>-110526.31578947368</v>
      </c>
      <c r="F40" s="76">
        <f>(E40*100)/(F22+100)</f>
        <v>-106020.44680045436</v>
      </c>
      <c r="G40" s="76"/>
      <c r="H40" s="76">
        <f>(H15*100)/(C22+100)</f>
        <v>-117238.75598086124</v>
      </c>
      <c r="I40" s="76">
        <f>(H40*100)/(F22+100)</f>
        <v>-112459.23835094603</v>
      </c>
      <c r="J40" s="76">
        <f>(I40*100)/(I22+100)</f>
        <v>-108133.8830297558</v>
      </c>
      <c r="K40" s="72"/>
    </row>
    <row r="41" spans="1:11" x14ac:dyDescent="0.25">
      <c r="A41" s="72"/>
      <c r="B41" s="72"/>
      <c r="C41" s="72"/>
      <c r="D41" s="72"/>
      <c r="E41" s="76">
        <f>(E16*100)/(C22+100)</f>
        <v>-111961.72248803827</v>
      </c>
      <c r="F41" s="76">
        <f>(E41*100)/(F22+100)</f>
        <v>-107397.33571994079</v>
      </c>
      <c r="G41" s="76"/>
      <c r="H41" s="76">
        <f>(H16*100)/(C22+100)</f>
        <v>-111961.72248803827</v>
      </c>
      <c r="I41" s="76">
        <f>(H41*100)/(F22+100)</f>
        <v>-107397.33571994079</v>
      </c>
      <c r="J41" s="76">
        <f>(I41*100)/(I22+100)</f>
        <v>-103266.66896148153</v>
      </c>
      <c r="K41" s="72"/>
    </row>
    <row r="42" spans="1:11" x14ac:dyDescent="0.25">
      <c r="A42" s="72"/>
      <c r="B42" s="72"/>
      <c r="C42" s="72"/>
      <c r="D42" s="72"/>
      <c r="E42" s="76">
        <f>(E17*100)/(C22+100)</f>
        <v>41148.325358851675</v>
      </c>
      <c r="F42" s="76">
        <f>(E42*100)/(F22+100)</f>
        <v>39470.815691944052</v>
      </c>
      <c r="G42" s="76"/>
      <c r="H42" s="76">
        <f>(H17*100)/(C22+100)</f>
        <v>24880.382775119619</v>
      </c>
      <c r="I42" s="76">
        <f>(H42*100)/(F22+100)</f>
        <v>23866.074604431287</v>
      </c>
      <c r="J42" s="76">
        <f>(I42*100)/(I22+100)</f>
        <v>22948.148658107009</v>
      </c>
      <c r="K42" s="72"/>
    </row>
    <row r="43" spans="1:11" x14ac:dyDescent="0.25">
      <c r="A43" s="72"/>
      <c r="B43" s="72"/>
      <c r="C43" s="72"/>
      <c r="D43" s="72"/>
      <c r="E43" s="76">
        <f>(E18*100)/(C22+100)</f>
        <v>-1394258.3732057416</v>
      </c>
      <c r="F43" s="76">
        <f>(E43*100)/(F22+100)</f>
        <v>-1337418.1037944765</v>
      </c>
      <c r="G43" s="76"/>
      <c r="H43" s="76">
        <f>(H18*100)/(C22+100)</f>
        <v>-1506220.0956937799</v>
      </c>
      <c r="I43" s="76">
        <f>(H43*100)/(F22+100)</f>
        <v>-1444815.4395144172</v>
      </c>
      <c r="J43" s="76">
        <f>(I43*100)/(I22+100)</f>
        <v>-1389245.6149177088</v>
      </c>
      <c r="K43" s="72"/>
    </row>
    <row r="44" spans="1:11" x14ac:dyDescent="0.25">
      <c r="A44" s="72"/>
      <c r="B44" s="72"/>
      <c r="C44" s="72"/>
      <c r="D44" s="72"/>
      <c r="E44" s="76"/>
      <c r="F44" s="76"/>
      <c r="G44" s="76"/>
      <c r="H44" s="76"/>
      <c r="I44" s="76"/>
      <c r="J44" s="76"/>
      <c r="K44" s="72"/>
    </row>
    <row r="45" spans="1:11" x14ac:dyDescent="0.25">
      <c r="A45" s="72"/>
      <c r="B45" s="72"/>
      <c r="C45" s="72"/>
      <c r="D45" s="72"/>
      <c r="E45" s="74"/>
      <c r="F45" s="74"/>
      <c r="G45" s="74"/>
      <c r="H45" s="74"/>
      <c r="I45" s="74"/>
      <c r="J45" s="74"/>
      <c r="K45" s="72"/>
    </row>
    <row r="46" spans="1:11" x14ac:dyDescent="0.25">
      <c r="A46" s="72"/>
      <c r="B46" s="72"/>
      <c r="C46" s="72"/>
      <c r="D46" s="72"/>
      <c r="E46" s="74"/>
      <c r="F46" s="74"/>
      <c r="G46" s="74"/>
      <c r="H46" s="74"/>
      <c r="I46" s="74"/>
      <c r="J46" s="74"/>
      <c r="K46" s="72"/>
    </row>
    <row r="47" spans="1:11" x14ac:dyDescent="0.25">
      <c r="A47" s="72"/>
      <c r="B47" s="72"/>
      <c r="C47" s="72"/>
      <c r="D47" s="72"/>
      <c r="E47" s="74"/>
      <c r="F47" s="74"/>
      <c r="G47" s="74"/>
      <c r="H47" s="74"/>
      <c r="I47" s="74"/>
      <c r="J47" s="74"/>
      <c r="K47" s="72"/>
    </row>
    <row r="48" spans="1:11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customSheetViews>
    <customSheetView guid="{0143D2E3-BB9C-4E29-888F-2D13AF523D1F}">
      <selection activeCell="H16" sqref="H16"/>
      <pageMargins left="0.25" right="0.25" top="0.75" bottom="0.75" header="0.3" footer="0.3"/>
      <pageSetup orientation="landscape" verticalDpi="0" r:id="rId1"/>
    </customSheetView>
  </customSheetViews>
  <mergeCells count="19"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  <mergeCell ref="G8:G10"/>
    <mergeCell ref="B21:D21"/>
    <mergeCell ref="E21:G21"/>
    <mergeCell ref="H21:J21"/>
    <mergeCell ref="A20:J20"/>
  </mergeCells>
  <pageMargins left="0.25" right="0.25" top="0.75" bottom="0.75" header="0.3" footer="0.3"/>
  <pageSetup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Layout" zoomScaleNormal="100" workbookViewId="0">
      <selection activeCell="G25" sqref="G25:G27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7109375" style="1" customWidth="1"/>
    <col min="10" max="10" width="6.85546875" style="1" customWidth="1"/>
    <col min="11" max="11" width="12.28515625" style="1" customWidth="1"/>
    <col min="12" max="12" width="7.7109375" style="1" customWidth="1"/>
    <col min="13" max="16384" width="9.140625" style="1"/>
  </cols>
  <sheetData>
    <row r="1" spans="1:12" x14ac:dyDescent="0.25">
      <c r="A1" s="89" t="str">
        <f>'Cadastros (PIB)'!A1</f>
        <v>MUNICIPIO DE GALVÃO SC</v>
      </c>
      <c r="B1" s="89"/>
      <c r="C1" s="89"/>
      <c r="D1" s="89"/>
      <c r="E1" s="48"/>
      <c r="F1" s="48"/>
      <c r="G1" s="48"/>
      <c r="H1" s="48"/>
    </row>
    <row r="2" spans="1:12" x14ac:dyDescent="0.25">
      <c r="A2" s="1" t="s">
        <v>39</v>
      </c>
    </row>
    <row r="3" spans="1:12" x14ac:dyDescent="0.25">
      <c r="A3" s="1" t="s">
        <v>2</v>
      </c>
    </row>
    <row r="4" spans="1:12" x14ac:dyDescent="0.25">
      <c r="A4" s="1" t="s">
        <v>23</v>
      </c>
    </row>
    <row r="6" spans="1:12" ht="15.75" thickBot="1" x14ac:dyDescent="0.3">
      <c r="A6" s="1" t="s">
        <v>4</v>
      </c>
    </row>
    <row r="7" spans="1:12" x14ac:dyDescent="0.25">
      <c r="A7" s="105" t="s">
        <v>5</v>
      </c>
      <c r="B7" s="107" t="s">
        <v>24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1:12" ht="15.75" thickBot="1" x14ac:dyDescent="0.3">
      <c r="A8" s="106"/>
      <c r="B8" s="70" t="s">
        <v>26</v>
      </c>
      <c r="C8" s="70" t="s">
        <v>7</v>
      </c>
      <c r="D8" s="70" t="s">
        <v>25</v>
      </c>
      <c r="E8" s="70" t="s">
        <v>19</v>
      </c>
      <c r="F8" s="70" t="s">
        <v>25</v>
      </c>
      <c r="G8" s="70" t="s">
        <v>20</v>
      </c>
      <c r="H8" s="70" t="s">
        <v>25</v>
      </c>
      <c r="I8" s="70" t="s">
        <v>40</v>
      </c>
      <c r="J8" s="70" t="s">
        <v>25</v>
      </c>
      <c r="K8" s="70" t="s">
        <v>41</v>
      </c>
      <c r="L8" s="71" t="s">
        <v>25</v>
      </c>
    </row>
    <row r="9" spans="1:12" x14ac:dyDescent="0.25">
      <c r="A9" s="30" t="s">
        <v>8</v>
      </c>
      <c r="B9" s="62">
        <v>12691786</v>
      </c>
      <c r="C9" s="62">
        <v>13807002</v>
      </c>
      <c r="D9" s="35">
        <f>(C9/B9)*100-100</f>
        <v>8.7869114717187955</v>
      </c>
      <c r="E9" s="62">
        <v>14350000</v>
      </c>
      <c r="F9" s="35">
        <f>(E9/C9)*100-100</f>
        <v>3.9327726612917075</v>
      </c>
      <c r="G9" s="35">
        <f>'Anexo I'!B11</f>
        <v>15016000</v>
      </c>
      <c r="H9" s="35">
        <f>(G9/E9)*100-100</f>
        <v>4.6411149825784008</v>
      </c>
      <c r="I9" s="35">
        <f>'Anexo I'!E11</f>
        <v>15790500</v>
      </c>
      <c r="J9" s="36">
        <f>(I9/G9)*100-100</f>
        <v>5.1578316462440199</v>
      </c>
      <c r="K9" s="36">
        <f>'Anexo I'!H11</f>
        <v>16569375</v>
      </c>
      <c r="L9" s="36">
        <f>(K9/I9)*100-100</f>
        <v>4.932554383965055</v>
      </c>
    </row>
    <row r="10" spans="1:12" x14ac:dyDescent="0.25">
      <c r="A10" s="23" t="s">
        <v>34</v>
      </c>
      <c r="B10" s="63">
        <v>12638486</v>
      </c>
      <c r="C10" s="65">
        <v>13686002</v>
      </c>
      <c r="D10" s="26">
        <f t="shared" ref="D10:D16" si="0">(C10/B10)*100-100</f>
        <v>8.2883028869122484</v>
      </c>
      <c r="E10" s="63">
        <v>14198040</v>
      </c>
      <c r="F10" s="26">
        <f t="shared" ref="F10:F16" si="1">(E10/C10)*100-100</f>
        <v>3.7413263566672015</v>
      </c>
      <c r="G10" s="26">
        <f>'Anexo I'!B12</f>
        <v>14882200</v>
      </c>
      <c r="H10" s="26">
        <f t="shared" ref="H10:H16" si="2">(G10/E10)*100-100</f>
        <v>4.8186932844251658</v>
      </c>
      <c r="I10" s="26">
        <f>'Anexo I'!E12</f>
        <v>15650000</v>
      </c>
      <c r="J10" s="43">
        <f t="shared" ref="J10:J16" si="3">(I10/G10)*100-100</f>
        <v>5.1591834540592174</v>
      </c>
      <c r="K10" s="43">
        <f>'Anexo I'!H12</f>
        <v>16421860.5</v>
      </c>
      <c r="L10" s="43">
        <f t="shared" ref="L10:L16" si="4">(K10/I10)*100-100</f>
        <v>4.9320159744408869</v>
      </c>
    </row>
    <row r="11" spans="1:12" x14ac:dyDescent="0.25">
      <c r="A11" s="23" t="s">
        <v>9</v>
      </c>
      <c r="B11" s="63">
        <v>12691786</v>
      </c>
      <c r="C11" s="65">
        <v>14850595.949999999</v>
      </c>
      <c r="D11" s="26">
        <f t="shared" si="0"/>
        <v>17.009504808858253</v>
      </c>
      <c r="E11" s="63">
        <v>14350000</v>
      </c>
      <c r="F11" s="26">
        <f t="shared" si="1"/>
        <v>-3.3708812204267105</v>
      </c>
      <c r="G11" s="26">
        <f>'Anexo I'!B13</f>
        <v>15016000</v>
      </c>
      <c r="H11" s="26">
        <f t="shared" si="2"/>
        <v>4.6411149825784008</v>
      </c>
      <c r="I11" s="26">
        <f>'Anexo I'!E13</f>
        <v>15790500</v>
      </c>
      <c r="J11" s="43">
        <f t="shared" si="3"/>
        <v>5.1578316462440199</v>
      </c>
      <c r="K11" s="43">
        <f>'Anexo I'!H13</f>
        <v>16569375</v>
      </c>
      <c r="L11" s="43">
        <f t="shared" si="4"/>
        <v>4.932554383965055</v>
      </c>
    </row>
    <row r="12" spans="1:12" x14ac:dyDescent="0.25">
      <c r="A12" s="23" t="s">
        <v>32</v>
      </c>
      <c r="B12" s="63">
        <v>12163186</v>
      </c>
      <c r="C12" s="65">
        <v>14565095.949999999</v>
      </c>
      <c r="D12" s="26">
        <f t="shared" si="0"/>
        <v>19.747374988757045</v>
      </c>
      <c r="E12" s="63">
        <v>14080000</v>
      </c>
      <c r="F12" s="26">
        <f t="shared" si="1"/>
        <v>-3.3305372766871386</v>
      </c>
      <c r="G12" s="26">
        <f>'Anexo I'!B14</f>
        <v>14991000</v>
      </c>
      <c r="H12" s="26">
        <f t="shared" si="2"/>
        <v>6.4701704545454533</v>
      </c>
      <c r="I12" s="26">
        <f>'Anexo I'!E14</f>
        <v>15765500</v>
      </c>
      <c r="J12" s="43">
        <f t="shared" si="3"/>
        <v>5.1664331932492757</v>
      </c>
      <c r="K12" s="43">
        <f>'Anexo I'!H14</f>
        <v>16544375</v>
      </c>
      <c r="L12" s="43">
        <f t="shared" si="4"/>
        <v>4.9403761377691922</v>
      </c>
    </row>
    <row r="13" spans="1:12" x14ac:dyDescent="0.25">
      <c r="A13" s="23" t="s">
        <v>33</v>
      </c>
      <c r="B13" s="63">
        <v>475300</v>
      </c>
      <c r="C13" s="65">
        <v>-879093.95</v>
      </c>
      <c r="D13" s="26">
        <f t="shared" si="0"/>
        <v>-284.95559646539027</v>
      </c>
      <c r="E13" s="63">
        <v>118040</v>
      </c>
      <c r="F13" s="26">
        <f t="shared" si="1"/>
        <v>-113.42746130831637</v>
      </c>
      <c r="G13" s="26">
        <f>'Anexo I'!B15</f>
        <v>-108800</v>
      </c>
      <c r="H13" s="26">
        <f t="shared" si="2"/>
        <v>-192.17214503558114</v>
      </c>
      <c r="I13" s="26">
        <f>'Anexo I'!E15</f>
        <v>-115500</v>
      </c>
      <c r="J13" s="43">
        <f t="shared" si="3"/>
        <v>6.158088235294116</v>
      </c>
      <c r="K13" s="43">
        <f>'Anexo I'!H15</f>
        <v>-122514.5</v>
      </c>
      <c r="L13" s="43">
        <f t="shared" si="4"/>
        <v>6.0731601731601756</v>
      </c>
    </row>
    <row r="14" spans="1:12" x14ac:dyDescent="0.25">
      <c r="A14" s="23" t="s">
        <v>10</v>
      </c>
      <c r="B14" s="63">
        <v>-200000</v>
      </c>
      <c r="C14" s="65">
        <v>-200000</v>
      </c>
      <c r="D14" s="26">
        <f t="shared" si="0"/>
        <v>0</v>
      </c>
      <c r="E14" s="63">
        <v>-930000</v>
      </c>
      <c r="F14" s="26">
        <f t="shared" si="1"/>
        <v>365.00000000000006</v>
      </c>
      <c r="G14" s="26">
        <f>'Anexo I'!B16</f>
        <v>-40000</v>
      </c>
      <c r="H14" s="26">
        <f t="shared" si="2"/>
        <v>-95.6989247311828</v>
      </c>
      <c r="I14" s="26">
        <f>'Anexo I'!E16</f>
        <v>-117000</v>
      </c>
      <c r="J14" s="43">
        <f t="shared" si="3"/>
        <v>192.5</v>
      </c>
      <c r="K14" s="43">
        <f>'Anexo I'!H16</f>
        <v>-117000</v>
      </c>
      <c r="L14" s="43">
        <f t="shared" si="4"/>
        <v>0</v>
      </c>
    </row>
    <row r="15" spans="1:12" x14ac:dyDescent="0.25">
      <c r="A15" s="23" t="s">
        <v>11</v>
      </c>
      <c r="B15" s="63">
        <v>400000</v>
      </c>
      <c r="C15" s="65">
        <v>200000</v>
      </c>
      <c r="D15" s="26">
        <f t="shared" si="0"/>
        <v>-50</v>
      </c>
      <c r="E15" s="63">
        <v>70000</v>
      </c>
      <c r="F15" s="26">
        <f t="shared" si="1"/>
        <v>-65</v>
      </c>
      <c r="G15" s="26">
        <f>'Anexo I'!B17</f>
        <v>60000</v>
      </c>
      <c r="H15" s="26">
        <f t="shared" si="2"/>
        <v>-14.285714285714292</v>
      </c>
      <c r="I15" s="26">
        <f>'Anexo I'!E17</f>
        <v>43000</v>
      </c>
      <c r="J15" s="43">
        <f t="shared" si="3"/>
        <v>-28.333333333333329</v>
      </c>
      <c r="K15" s="43">
        <f>'Anexo I'!H17</f>
        <v>26000</v>
      </c>
      <c r="L15" s="43">
        <f t="shared" si="4"/>
        <v>-39.534883720930239</v>
      </c>
    </row>
    <row r="16" spans="1:12" ht="15.75" thickBot="1" x14ac:dyDescent="0.3">
      <c r="A16" s="25" t="s">
        <v>12</v>
      </c>
      <c r="B16" s="64">
        <v>300000</v>
      </c>
      <c r="C16" s="66">
        <v>100000</v>
      </c>
      <c r="D16" s="42">
        <f t="shared" si="0"/>
        <v>-66.666666666666671</v>
      </c>
      <c r="E16" s="64">
        <v>-830000</v>
      </c>
      <c r="F16" s="42">
        <f t="shared" si="1"/>
        <v>-930.00000000000011</v>
      </c>
      <c r="G16" s="42">
        <f>'Anexo I'!B18</f>
        <v>-1340000</v>
      </c>
      <c r="H16" s="42">
        <f t="shared" si="2"/>
        <v>61.445783132530124</v>
      </c>
      <c r="I16" s="42">
        <f>'Anexo I'!E18</f>
        <v>-1457000</v>
      </c>
      <c r="J16" s="44">
        <f t="shared" si="3"/>
        <v>8.7313432835820919</v>
      </c>
      <c r="K16" s="44">
        <f>'Anexo I'!H18</f>
        <v>-1574000</v>
      </c>
      <c r="L16" s="44">
        <f t="shared" si="4"/>
        <v>8.0301990391214702</v>
      </c>
    </row>
    <row r="17" spans="1:12" ht="15.75" thickBot="1" x14ac:dyDescent="0.3">
      <c r="A17" s="4"/>
    </row>
    <row r="18" spans="1:12" x14ac:dyDescent="0.25">
      <c r="A18" s="105" t="s">
        <v>5</v>
      </c>
      <c r="B18" s="107" t="s">
        <v>27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2" ht="15.75" thickBot="1" x14ac:dyDescent="0.3">
      <c r="A19" s="106"/>
      <c r="B19" s="70" t="s">
        <v>26</v>
      </c>
      <c r="C19" s="70" t="s">
        <v>7</v>
      </c>
      <c r="D19" s="70" t="s">
        <v>25</v>
      </c>
      <c r="E19" s="70" t="s">
        <v>19</v>
      </c>
      <c r="F19" s="70" t="s">
        <v>25</v>
      </c>
      <c r="G19" s="70" t="s">
        <v>20</v>
      </c>
      <c r="H19" s="70" t="s">
        <v>25</v>
      </c>
      <c r="I19" s="70" t="s">
        <v>40</v>
      </c>
      <c r="J19" s="70" t="s">
        <v>25</v>
      </c>
      <c r="K19" s="70" t="s">
        <v>41</v>
      </c>
      <c r="L19" s="71" t="s">
        <v>25</v>
      </c>
    </row>
    <row r="20" spans="1:12" x14ac:dyDescent="0.25">
      <c r="A20" s="30" t="s">
        <v>8</v>
      </c>
      <c r="B20" s="79">
        <f>(B35+(B35*$C$31%))</f>
        <v>13649282.51160492</v>
      </c>
      <c r="C20" s="75">
        <f>((C9)*(E31+100))/100</f>
        <v>13969924.623600001</v>
      </c>
      <c r="D20" s="35">
        <f>(C20/B20)*100-100</f>
        <v>2.3491499404636471</v>
      </c>
      <c r="E20" s="35">
        <f t="shared" ref="E20:E27" si="5">E9</f>
        <v>14350000</v>
      </c>
      <c r="F20" s="35">
        <f>(E20/C20)*100-100</f>
        <v>2.7206687698079719</v>
      </c>
      <c r="G20" s="35">
        <f>'Anexo I'!C11</f>
        <v>14369377.990430621</v>
      </c>
      <c r="H20" s="35">
        <f>(G20/E20)*100-100</f>
        <v>0.13503826084055959</v>
      </c>
      <c r="I20" s="35">
        <f>'Anexo I'!F11</f>
        <v>14494509.655433547</v>
      </c>
      <c r="J20" s="36">
        <f>(I20/G20)*100-100</f>
        <v>0.87082172301582261</v>
      </c>
      <c r="K20" s="36">
        <f>'Anexo I'!I11</f>
        <v>14624480.025843145</v>
      </c>
      <c r="L20" s="36">
        <f>(K20/I20)*100-100</f>
        <v>0.8966869076586903</v>
      </c>
    </row>
    <row r="21" spans="1:12" x14ac:dyDescent="0.25">
      <c r="A21" s="23" t="s">
        <v>31</v>
      </c>
      <c r="B21" s="24">
        <f t="shared" ref="B21:B27" si="6">(B36+(B36*$C$31%))</f>
        <v>13591961.44127892</v>
      </c>
      <c r="C21" s="24">
        <f>((C10)*(E31+100))/100</f>
        <v>13847496.823600002</v>
      </c>
      <c r="D21" s="37">
        <f t="shared" ref="D21:D26" si="7">(C21/B21)*100-100</f>
        <v>1.8800478755407539</v>
      </c>
      <c r="E21" s="37">
        <f t="shared" si="5"/>
        <v>14198040</v>
      </c>
      <c r="F21" s="37">
        <f t="shared" ref="F21:F26" si="8">(E21/C21)*100-100</f>
        <v>2.5314551854785492</v>
      </c>
      <c r="G21" s="37">
        <f>'Anexo I'!C12</f>
        <v>14241339.71291866</v>
      </c>
      <c r="H21" s="37">
        <f t="shared" ref="H21:H27" si="9">(G21/E21)*100-100</f>
        <v>0.3049696501676209</v>
      </c>
      <c r="I21" s="37">
        <f>'Anexo I'!F12</f>
        <v>14365541.059974985</v>
      </c>
      <c r="J21" s="38">
        <f t="shared" ref="J21:J27" si="10">(I21/G21)*100-100</f>
        <v>0.87211842115991089</v>
      </c>
      <c r="K21" s="38">
        <f>'Anexo I'!I12</f>
        <v>14494280.615257518</v>
      </c>
      <c r="L21" s="38">
        <f t="shared" ref="L21:L27" si="11">(K21/I21)*100-100</f>
        <v>0.89616920619317852</v>
      </c>
    </row>
    <row r="22" spans="1:12" x14ac:dyDescent="0.25">
      <c r="A22" s="23" t="s">
        <v>9</v>
      </c>
      <c r="B22" s="24">
        <f t="shared" si="6"/>
        <v>13649282.51160492</v>
      </c>
      <c r="C22" s="24">
        <f>((C11)*(E31+100))/100</f>
        <v>15025832.982209999</v>
      </c>
      <c r="D22" s="37">
        <f t="shared" si="7"/>
        <v>10.085148940500773</v>
      </c>
      <c r="E22" s="37">
        <f t="shared" si="5"/>
        <v>14350000</v>
      </c>
      <c r="F22" s="37">
        <f t="shared" si="8"/>
        <v>-4.4978070966858184</v>
      </c>
      <c r="G22" s="37">
        <f>'Anexo I'!C13</f>
        <v>14369377.990430621</v>
      </c>
      <c r="H22" s="37">
        <f t="shared" si="9"/>
        <v>0.13503826084055959</v>
      </c>
      <c r="I22" s="37">
        <f>'Anexo I'!F13</f>
        <v>14494509.655433547</v>
      </c>
      <c r="J22" s="38">
        <f t="shared" si="10"/>
        <v>0.87082172301582261</v>
      </c>
      <c r="K22" s="38">
        <f>'Anexo I'!I13</f>
        <v>14624480.025843145</v>
      </c>
      <c r="L22" s="38">
        <f t="shared" si="11"/>
        <v>0.8966869076586903</v>
      </c>
    </row>
    <row r="23" spans="1:12" x14ac:dyDescent="0.25">
      <c r="A23" s="23" t="s">
        <v>32</v>
      </c>
      <c r="B23" s="24">
        <f t="shared" si="6"/>
        <v>13080803.75411292</v>
      </c>
      <c r="C23" s="24">
        <f>((C12)*(E31+100))/100</f>
        <v>14736964.082209999</v>
      </c>
      <c r="D23" s="37">
        <f t="shared" si="7"/>
        <v>12.660998201860039</v>
      </c>
      <c r="E23" s="37">
        <f>E12</f>
        <v>14080000</v>
      </c>
      <c r="F23" s="37">
        <f t="shared" si="8"/>
        <v>-4.4579336595049739</v>
      </c>
      <c r="G23" s="37">
        <f>'Anexo I'!C14</f>
        <v>14345454.545454545</v>
      </c>
      <c r="H23" s="37">
        <f t="shared" si="9"/>
        <v>1.885330578512395</v>
      </c>
      <c r="I23" s="37">
        <f>'Anexo I'!F14</f>
        <v>14471561.506775443</v>
      </c>
      <c r="J23" s="38">
        <f t="shared" si="10"/>
        <v>0.87907260743338611</v>
      </c>
      <c r="K23" s="38">
        <f>'Anexo I'!I14</f>
        <v>14602414.498287277</v>
      </c>
      <c r="L23" s="38">
        <f t="shared" si="11"/>
        <v>0.90420782477806938</v>
      </c>
    </row>
    <row r="24" spans="1:12" x14ac:dyDescent="0.25">
      <c r="A24" s="23" t="s">
        <v>33</v>
      </c>
      <c r="B24" s="24">
        <f t="shared" si="6"/>
        <v>511157.68716599996</v>
      </c>
      <c r="C24" s="24">
        <f>((C13)*(E31+100))/100</f>
        <v>-889467.25861000002</v>
      </c>
      <c r="D24" s="37">
        <f t="shared" si="7"/>
        <v>-274.01034571962583</v>
      </c>
      <c r="E24" s="37">
        <f t="shared" si="5"/>
        <v>118040</v>
      </c>
      <c r="F24" s="37">
        <f t="shared" si="8"/>
        <v>-113.27086510013477</v>
      </c>
      <c r="G24" s="37">
        <f>'Anexo I'!C15</f>
        <v>-104114.83253588517</v>
      </c>
      <c r="H24" s="37">
        <f t="shared" si="9"/>
        <v>-188.20300960342695</v>
      </c>
      <c r="I24" s="37">
        <f>'Anexo I'!F15</f>
        <v>-106020.44680045436</v>
      </c>
      <c r="J24" s="38">
        <f t="shared" si="10"/>
        <v>1.8303004655099357</v>
      </c>
      <c r="K24" s="38">
        <f>'Anexo I'!I15</f>
        <v>-108133.8830297558</v>
      </c>
      <c r="L24" s="38">
        <f t="shared" si="11"/>
        <v>1.9934232434232371</v>
      </c>
    </row>
    <row r="25" spans="1:12" x14ac:dyDescent="0.25">
      <c r="A25" s="23" t="s">
        <v>10</v>
      </c>
      <c r="B25" s="24">
        <f t="shared" si="6"/>
        <v>-215088.44399999999</v>
      </c>
      <c r="C25" s="24">
        <f>((C14)*(E31+100))/100</f>
        <v>-202360</v>
      </c>
      <c r="D25" s="37">
        <f t="shared" si="7"/>
        <v>-5.9177721328441066</v>
      </c>
      <c r="E25" s="37">
        <f t="shared" si="5"/>
        <v>-930000</v>
      </c>
      <c r="F25" s="37">
        <f t="shared" si="8"/>
        <v>359.57699150029646</v>
      </c>
      <c r="G25" s="37">
        <f>'Anexo I'!C16</f>
        <v>-38277.511961722485</v>
      </c>
      <c r="H25" s="37">
        <f t="shared" si="9"/>
        <v>-95.884138498739517</v>
      </c>
      <c r="I25" s="37">
        <f>'Anexo I'!F16</f>
        <v>-107397.33571994079</v>
      </c>
      <c r="J25" s="38">
        <f t="shared" si="10"/>
        <v>180.57553956834533</v>
      </c>
      <c r="K25" s="38">
        <f>'Anexo I'!I16</f>
        <v>-103266.66896148153</v>
      </c>
      <c r="L25" s="38">
        <f t="shared" si="11"/>
        <v>-3.8461538461538538</v>
      </c>
    </row>
    <row r="26" spans="1:12" x14ac:dyDescent="0.25">
      <c r="A26" s="23" t="s">
        <v>11</v>
      </c>
      <c r="B26" s="24">
        <f t="shared" si="6"/>
        <v>430176.88799999998</v>
      </c>
      <c r="C26" s="24">
        <f>((C15)*(E31+100))/100</f>
        <v>202360</v>
      </c>
      <c r="D26" s="37">
        <f t="shared" si="7"/>
        <v>-52.958886066422053</v>
      </c>
      <c r="E26" s="37">
        <f t="shared" si="5"/>
        <v>70000</v>
      </c>
      <c r="F26" s="37">
        <f t="shared" si="8"/>
        <v>-65.408183435461552</v>
      </c>
      <c r="G26" s="37">
        <f>'Anexo I'!C17</f>
        <v>57416.267942583734</v>
      </c>
      <c r="H26" s="37">
        <f t="shared" si="9"/>
        <v>-17.976760082023233</v>
      </c>
      <c r="I26" s="37">
        <f>'Anexo I'!F17</f>
        <v>39470.815691944052</v>
      </c>
      <c r="J26" s="38">
        <f t="shared" si="10"/>
        <v>-31.254996003197448</v>
      </c>
      <c r="K26" s="38">
        <f>'Anexo I'!I17</f>
        <v>22948.148658107009</v>
      </c>
      <c r="L26" s="38">
        <f t="shared" si="11"/>
        <v>-41.860465116279066</v>
      </c>
    </row>
    <row r="27" spans="1:12" ht="15.75" thickBot="1" x14ac:dyDescent="0.3">
      <c r="A27" s="25" t="s">
        <v>12</v>
      </c>
      <c r="B27" s="24">
        <f t="shared" si="6"/>
        <v>322632.66600000003</v>
      </c>
      <c r="C27" s="29">
        <f>((C16)*(E31+100))/100</f>
        <v>101180</v>
      </c>
      <c r="D27" s="39">
        <f>(C27/B27)*100-100</f>
        <v>-68.639257377614712</v>
      </c>
      <c r="E27" s="39">
        <f t="shared" si="5"/>
        <v>-830000</v>
      </c>
      <c r="F27" s="39">
        <f>(E27/C27)*100-100</f>
        <v>-920.32022138762602</v>
      </c>
      <c r="G27" s="39">
        <f>'Anexo I'!C18</f>
        <v>-1282296.6507177034</v>
      </c>
      <c r="H27" s="39">
        <f t="shared" si="9"/>
        <v>54.493572375626911</v>
      </c>
      <c r="I27" s="39">
        <f>'Anexo I'!F18</f>
        <v>-1337418.1037944765</v>
      </c>
      <c r="J27" s="40">
        <f t="shared" si="10"/>
        <v>4.2986506317334232</v>
      </c>
      <c r="K27" s="40">
        <f>'Anexo I'!I18</f>
        <v>-1389245.6149177088</v>
      </c>
      <c r="L27" s="40">
        <f t="shared" si="11"/>
        <v>3.8751913837706411</v>
      </c>
    </row>
    <row r="28" spans="1:12" ht="15.75" thickBot="1" x14ac:dyDescent="0.3"/>
    <row r="29" spans="1:12" x14ac:dyDescent="0.25">
      <c r="A29" s="102" t="s">
        <v>28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x14ac:dyDescent="0.25">
      <c r="A30" s="27" t="s">
        <v>30</v>
      </c>
      <c r="B30" s="41" t="s">
        <v>26</v>
      </c>
      <c r="C30" s="103" t="s">
        <v>7</v>
      </c>
      <c r="D30" s="103"/>
      <c r="E30" s="103" t="s">
        <v>19</v>
      </c>
      <c r="F30" s="103"/>
      <c r="G30" s="103" t="s">
        <v>20</v>
      </c>
      <c r="H30" s="103"/>
      <c r="I30" s="103" t="s">
        <v>40</v>
      </c>
      <c r="J30" s="103"/>
      <c r="K30" s="103" t="s">
        <v>41</v>
      </c>
      <c r="L30" s="104"/>
    </row>
    <row r="31" spans="1:12" ht="15.75" thickBot="1" x14ac:dyDescent="0.3">
      <c r="A31" s="28" t="s">
        <v>29</v>
      </c>
      <c r="B31" s="67">
        <v>10.67</v>
      </c>
      <c r="C31" s="68">
        <v>6.29</v>
      </c>
      <c r="D31" s="69"/>
      <c r="E31" s="68">
        <v>1.18</v>
      </c>
      <c r="F31" s="45"/>
      <c r="G31" s="46">
        <f>'Anexo I'!C22</f>
        <v>4.5</v>
      </c>
      <c r="H31" s="45"/>
      <c r="I31" s="46">
        <f>'Anexo I'!F22</f>
        <v>4.25</v>
      </c>
      <c r="J31" s="45"/>
      <c r="K31" s="46">
        <f>'Anexo I'!I22</f>
        <v>4</v>
      </c>
      <c r="L31" s="47"/>
    </row>
    <row r="35" spans="2:2" x14ac:dyDescent="0.25">
      <c r="B35" s="77">
        <f>(B9+(B9*$E$31%))</f>
        <v>12841549.0748</v>
      </c>
    </row>
    <row r="36" spans="2:2" x14ac:dyDescent="0.25">
      <c r="B36" s="77">
        <f t="shared" ref="B36:B42" si="12">(B10+(B10*$E$31%))</f>
        <v>12787620.1348</v>
      </c>
    </row>
    <row r="37" spans="2:2" x14ac:dyDescent="0.25">
      <c r="B37" s="77">
        <f t="shared" si="12"/>
        <v>12841549.0748</v>
      </c>
    </row>
    <row r="38" spans="2:2" x14ac:dyDescent="0.25">
      <c r="B38" s="77">
        <f t="shared" si="12"/>
        <v>12306711.594799999</v>
      </c>
    </row>
    <row r="39" spans="2:2" x14ac:dyDescent="0.25">
      <c r="B39" s="77">
        <f t="shared" si="12"/>
        <v>480908.54</v>
      </c>
    </row>
    <row r="40" spans="2:2" x14ac:dyDescent="0.25">
      <c r="B40" s="77">
        <f t="shared" si="12"/>
        <v>-202360</v>
      </c>
    </row>
    <row r="41" spans="2:2" x14ac:dyDescent="0.25">
      <c r="B41" s="77">
        <f t="shared" si="12"/>
        <v>404720</v>
      </c>
    </row>
    <row r="42" spans="2:2" x14ac:dyDescent="0.25">
      <c r="B42" s="77">
        <f t="shared" si="12"/>
        <v>303540</v>
      </c>
    </row>
    <row r="43" spans="2:2" x14ac:dyDescent="0.25">
      <c r="B43" s="78"/>
    </row>
  </sheetData>
  <sheetProtection sheet="1" objects="1" scenarios="1"/>
  <customSheetViews>
    <customSheetView guid="{0143D2E3-BB9C-4E29-888F-2D13AF523D1F}" topLeftCell="A19">
      <selection activeCell="I33" sqref="I33"/>
      <pageMargins left="0.511811024" right="0.511811024" top="0.78740157499999996" bottom="0.78740157499999996" header="0.31496062000000002" footer="0.31496062000000002"/>
      <pageSetup orientation="landscape" verticalDpi="0" r:id="rId1"/>
    </customSheetView>
  </customSheetViews>
  <mergeCells count="11">
    <mergeCell ref="A7:A8"/>
    <mergeCell ref="B7:L7"/>
    <mergeCell ref="A1:D1"/>
    <mergeCell ref="A18:A19"/>
    <mergeCell ref="B18:L18"/>
    <mergeCell ref="A29:L29"/>
    <mergeCell ref="C30:D30"/>
    <mergeCell ref="E30:F30"/>
    <mergeCell ref="G30:H30"/>
    <mergeCell ref="I30:J30"/>
    <mergeCell ref="K30:L30"/>
  </mergeCells>
  <pageMargins left="0.511811024" right="0.511811024" top="0.78740157499999996" bottom="0.78740157499999996" header="0.31496062000000002" footer="0.31496062000000002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User</cp:lastModifiedBy>
  <cp:lastPrinted>2017-08-07T12:37:58Z</cp:lastPrinted>
  <dcterms:created xsi:type="dcterms:W3CDTF">2015-08-21T18:40:30Z</dcterms:created>
  <dcterms:modified xsi:type="dcterms:W3CDTF">2017-08-15T12:52:10Z</dcterms:modified>
</cp:coreProperties>
</file>